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0" yWindow="1230" windowWidth="19440" windowHeight="10890"/>
  </bookViews>
  <sheets>
    <sheet name="Aufgabe" sheetId="1" r:id="rId1"/>
    <sheet name="Lösung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36" i="2" l="1"/>
  <c r="K34" i="2"/>
  <c r="G34" i="2"/>
  <c r="H34" i="2" s="1"/>
  <c r="F34" i="2"/>
  <c r="E34" i="2"/>
  <c r="I34" i="2" s="1"/>
  <c r="J34" i="2" s="1"/>
  <c r="K33" i="2"/>
  <c r="G33" i="2"/>
  <c r="H33" i="2" s="1"/>
  <c r="F33" i="2"/>
  <c r="E33" i="2"/>
  <c r="I33" i="2" s="1"/>
  <c r="J33" i="2" s="1"/>
  <c r="K32" i="2"/>
  <c r="G32" i="2"/>
  <c r="H32" i="2" s="1"/>
  <c r="F32" i="2"/>
  <c r="E32" i="2"/>
  <c r="I32" i="2" s="1"/>
  <c r="J32" i="2" s="1"/>
  <c r="K31" i="2"/>
  <c r="H31" i="2"/>
  <c r="G31" i="2"/>
  <c r="F31" i="2"/>
  <c r="E31" i="2"/>
  <c r="I31" i="2" s="1"/>
  <c r="J31" i="2" s="1"/>
  <c r="K30" i="2"/>
  <c r="G30" i="2"/>
  <c r="H30" i="2" s="1"/>
  <c r="F30" i="2"/>
  <c r="E30" i="2"/>
  <c r="I30" i="2" s="1"/>
  <c r="J30" i="2" s="1"/>
  <c r="K29" i="2"/>
  <c r="H29" i="2"/>
  <c r="G29" i="2"/>
  <c r="F29" i="2"/>
  <c r="E29" i="2"/>
  <c r="I29" i="2" s="1"/>
  <c r="J29" i="2" s="1"/>
  <c r="K28" i="2"/>
  <c r="G28" i="2"/>
  <c r="H28" i="2" s="1"/>
  <c r="F28" i="2"/>
  <c r="E28" i="2"/>
  <c r="I28" i="2" s="1"/>
  <c r="J28" i="2" s="1"/>
  <c r="K27" i="2"/>
  <c r="H27" i="2"/>
  <c r="G27" i="2"/>
  <c r="F27" i="2"/>
  <c r="E27" i="2"/>
  <c r="I27" i="2" s="1"/>
  <c r="J27" i="2" s="1"/>
  <c r="K26" i="2"/>
  <c r="G26" i="2"/>
  <c r="H26" i="2" s="1"/>
  <c r="F26" i="2"/>
  <c r="E26" i="2"/>
  <c r="I26" i="2" s="1"/>
  <c r="J26" i="2" s="1"/>
  <c r="K25" i="2"/>
  <c r="G25" i="2"/>
  <c r="H25" i="2" s="1"/>
  <c r="F25" i="2"/>
  <c r="E25" i="2"/>
  <c r="I25" i="2" s="1"/>
  <c r="J25" i="2" s="1"/>
  <c r="K24" i="2"/>
  <c r="G24" i="2"/>
  <c r="H24" i="2" s="1"/>
  <c r="F24" i="2"/>
  <c r="E24" i="2"/>
  <c r="I24" i="2" s="1"/>
  <c r="J24" i="2" s="1"/>
  <c r="K23" i="2"/>
  <c r="H23" i="2"/>
  <c r="G23" i="2"/>
  <c r="F23" i="2"/>
  <c r="E23" i="2"/>
  <c r="I23" i="2" s="1"/>
  <c r="J23" i="2" s="1"/>
  <c r="K22" i="2"/>
  <c r="G22" i="2"/>
  <c r="H22" i="2" s="1"/>
  <c r="F22" i="2"/>
  <c r="E22" i="2"/>
  <c r="I22" i="2" s="1"/>
  <c r="J22" i="2" s="1"/>
  <c r="K21" i="2"/>
  <c r="H21" i="2"/>
  <c r="G21" i="2"/>
  <c r="F21" i="2"/>
  <c r="E21" i="2"/>
  <c r="I21" i="2" s="1"/>
  <c r="J21" i="2" s="1"/>
  <c r="K20" i="2"/>
  <c r="G20" i="2"/>
  <c r="H20" i="2" s="1"/>
  <c r="F20" i="2"/>
  <c r="E20" i="2"/>
  <c r="I20" i="2" s="1"/>
  <c r="J20" i="2" s="1"/>
  <c r="K19" i="2"/>
  <c r="H19" i="2"/>
  <c r="G19" i="2"/>
  <c r="F19" i="2"/>
  <c r="E19" i="2"/>
  <c r="I19" i="2" s="1"/>
  <c r="J19" i="2" s="1"/>
  <c r="K18" i="2"/>
  <c r="G18" i="2"/>
  <c r="H18" i="2" s="1"/>
  <c r="F18" i="2"/>
  <c r="E18" i="2"/>
  <c r="I18" i="2" s="1"/>
  <c r="J18" i="2" s="1"/>
  <c r="K17" i="2"/>
  <c r="H17" i="2"/>
  <c r="G17" i="2"/>
  <c r="F17" i="2"/>
  <c r="E17" i="2"/>
  <c r="I17" i="2" s="1"/>
  <c r="J17" i="2" s="1"/>
  <c r="K16" i="2"/>
  <c r="G16" i="2"/>
  <c r="H16" i="2" s="1"/>
  <c r="F16" i="2"/>
  <c r="E16" i="2"/>
  <c r="I16" i="2" s="1"/>
  <c r="J16" i="2" s="1"/>
  <c r="K15" i="2"/>
  <c r="H15" i="2"/>
  <c r="G15" i="2"/>
  <c r="F15" i="2"/>
  <c r="E15" i="2"/>
  <c r="I15" i="2" s="1"/>
  <c r="J15" i="2" s="1"/>
  <c r="K14" i="2"/>
  <c r="G14" i="2"/>
  <c r="H14" i="2" s="1"/>
  <c r="F14" i="2"/>
  <c r="E14" i="2"/>
  <c r="I14" i="2" s="1"/>
  <c r="J14" i="2" s="1"/>
  <c r="K13" i="2"/>
  <c r="H13" i="2"/>
  <c r="G13" i="2"/>
  <c r="F13" i="2"/>
  <c r="E13" i="2"/>
  <c r="I13" i="2" s="1"/>
  <c r="J13" i="2" s="1"/>
  <c r="K12" i="2"/>
  <c r="G12" i="2"/>
  <c r="H12" i="2" s="1"/>
  <c r="F12" i="2"/>
  <c r="E12" i="2"/>
  <c r="I12" i="2" s="1"/>
  <c r="J12" i="2" s="1"/>
  <c r="K11" i="2"/>
  <c r="H11" i="2"/>
  <c r="G11" i="2"/>
  <c r="F11" i="2"/>
  <c r="E11" i="2"/>
  <c r="I11" i="2" s="1"/>
  <c r="J11" i="2" s="1"/>
  <c r="K10" i="2"/>
  <c r="G10" i="2"/>
  <c r="H10" i="2" s="1"/>
  <c r="F10" i="2"/>
  <c r="E10" i="2"/>
  <c r="I10" i="2" s="1"/>
  <c r="J10" i="2" s="1"/>
  <c r="K9" i="2"/>
  <c r="H9" i="2"/>
  <c r="G9" i="2"/>
  <c r="F9" i="2"/>
  <c r="E9" i="2"/>
  <c r="I9" i="2" s="1"/>
  <c r="J9" i="2" s="1"/>
  <c r="K8" i="2"/>
  <c r="G8" i="2"/>
  <c r="H8" i="2" s="1"/>
  <c r="F8" i="2"/>
  <c r="E8" i="2"/>
  <c r="I8" i="2" s="1"/>
  <c r="J8" i="2" s="1"/>
  <c r="K7" i="2"/>
  <c r="H7" i="2"/>
  <c r="G7" i="2"/>
  <c r="F7" i="2"/>
  <c r="E7" i="2"/>
  <c r="I7" i="2" s="1"/>
  <c r="J7" i="2" s="1"/>
  <c r="K6" i="2"/>
  <c r="G6" i="2"/>
  <c r="H6" i="2" s="1"/>
  <c r="F6" i="2"/>
  <c r="E6" i="2"/>
  <c r="I6" i="2" s="1"/>
  <c r="J6" i="2" s="1"/>
</calcChain>
</file>

<file path=xl/sharedStrings.xml><?xml version="1.0" encoding="utf-8"?>
<sst xmlns="http://schemas.openxmlformats.org/spreadsheetml/2006/main" count="186" uniqueCount="81">
  <si>
    <t>1. Entsprechend des   Jahresbruttoeinkommens soll das "Tatsächliche Einkommen" verschiedener Familien  berechnet werden!</t>
  </si>
  <si>
    <t>2 Pkt.</t>
  </si>
  <si>
    <t>1 Pkt.</t>
  </si>
  <si>
    <t>5. Berechnen Sie den Steuersatz der Lohnsteuer in Abhängigkeit des Brutto-Jahreseuinkommens!</t>
  </si>
  <si>
    <t>Nutzen Sie dafür eine verschachtelte Wenn Funktion und die folgende Übersicht</t>
  </si>
  <si>
    <t>Bei einem Jahreseinkommen 0 bis kleiner/gleich 25000,00 €                                         beträgt der Steuersatz 12%</t>
  </si>
  <si>
    <t>4 Pkt.</t>
  </si>
  <si>
    <t>HINWEIS: Wenn Ihnen die Formel nicht gelingt, rechnen Sie bitte mit dem Prozentsatz von 21% weiter!!!</t>
  </si>
  <si>
    <t>6. Berechnen Sie die (Lohn)Steuer in €, entsprechend des berechneten Prozentsatzes!</t>
  </si>
  <si>
    <t xml:space="preserve">7. Das tatsächliche Einkommen berechnet sich aus dem Jahreseinkommen zuzüglich des Kindergeldes, abzüglich der Steuern </t>
  </si>
  <si>
    <t>und abzüglich der Versicherungen.</t>
  </si>
  <si>
    <t xml:space="preserve">8. Wenn die Familie mehr als 3 Kinder hat oder das tatsächliche Jahreseinkommen kleiner als 25000,00 € beträgt,soll </t>
  </si>
  <si>
    <t>über eine Funktion in der Spalte "Bemerkung 1" ein Sternchen ausgegeben werden!</t>
  </si>
  <si>
    <t>9. Wenn eine Familie nicht im Landkreis Erzgebirge wohnt, soll in der Spalte "Bemerkungen 2" über eine Funktion</t>
  </si>
  <si>
    <r>
      <t xml:space="preserve">Speichern Sie erneut unter </t>
    </r>
    <r>
      <rPr>
        <b/>
        <sz val="12"/>
        <rFont val="Arial"/>
        <family val="2"/>
      </rPr>
      <t>H:\Documents\Dein_Name.xlsx</t>
    </r>
  </si>
  <si>
    <t>Drucken Sie die Tabelle aus!</t>
  </si>
  <si>
    <t>Jahres- Steuerbescheid</t>
  </si>
  <si>
    <t>Name</t>
  </si>
  <si>
    <t>Landkreis</t>
  </si>
  <si>
    <t xml:space="preserve">Brutto </t>
  </si>
  <si>
    <t>Anzahl</t>
  </si>
  <si>
    <t>Kindergeld</t>
  </si>
  <si>
    <t>Versicherungen</t>
  </si>
  <si>
    <t>Steuersatz</t>
  </si>
  <si>
    <t>Steuer</t>
  </si>
  <si>
    <t>Tatsächliches</t>
  </si>
  <si>
    <t>Bemerkung</t>
  </si>
  <si>
    <t xml:space="preserve">Bemerkung </t>
  </si>
  <si>
    <t>Jahreseinkommen</t>
  </si>
  <si>
    <t>der Kinder</t>
  </si>
  <si>
    <t>in %</t>
  </si>
  <si>
    <t>in €</t>
  </si>
  <si>
    <t>Einkommen</t>
  </si>
  <si>
    <t>Arnold</t>
  </si>
  <si>
    <t>Vogtland</t>
  </si>
  <si>
    <t>Baumann</t>
  </si>
  <si>
    <t>Köhler</t>
  </si>
  <si>
    <t>Erzgebirge</t>
  </si>
  <si>
    <t>Bochmann</t>
  </si>
  <si>
    <t>Dittrich</t>
  </si>
  <si>
    <t>Ehrlich</t>
  </si>
  <si>
    <t>Fechner</t>
  </si>
  <si>
    <t>Zwickau</t>
  </si>
  <si>
    <t>Fischer</t>
  </si>
  <si>
    <t>Fleischer</t>
  </si>
  <si>
    <t>Gerstner</t>
  </si>
  <si>
    <t>Glass</t>
  </si>
  <si>
    <t>Glaß</t>
  </si>
  <si>
    <t>Haselmeier</t>
  </si>
  <si>
    <t>Heinrich</t>
  </si>
  <si>
    <t>Chemnitz</t>
  </si>
  <si>
    <t>Kirchner</t>
  </si>
  <si>
    <t>Kohl</t>
  </si>
  <si>
    <t>Krauss</t>
  </si>
  <si>
    <t>Leistner</t>
  </si>
  <si>
    <t>Meier</t>
  </si>
  <si>
    <t>Meinel</t>
  </si>
  <si>
    <t>Meißel</t>
  </si>
  <si>
    <t>Möllemann</t>
  </si>
  <si>
    <t>Müller</t>
  </si>
  <si>
    <t>Naumann</t>
  </si>
  <si>
    <t>Neumann</t>
  </si>
  <si>
    <t>Schicker</t>
  </si>
  <si>
    <t>Schreiter</t>
  </si>
  <si>
    <t>Teucher</t>
  </si>
  <si>
    <t>Tödel</t>
  </si>
  <si>
    <t xml:space="preserve">2. Berechnen Sie das Kindergeld in €! Das Kindergeld beträgt pro Kind 184,00 € im Monat. </t>
  </si>
  <si>
    <t xml:space="preserve">    und das durchschnittliche Brutto Jahreseinkommen der aufgelisteten Familie in Zelle C75!</t>
  </si>
  <si>
    <t>3. Die Versicherungen  (KV, ALV, RV) betragen insgesamt 20,5% des Brutto-Jahreseinkommens.</t>
  </si>
  <si>
    <t>Durchschnitt:</t>
  </si>
  <si>
    <t xml:space="preserve">Klausur Jahrgangsstufe 12 </t>
  </si>
  <si>
    <t>Bei einem Jahreseinkommen größer 25000,00 € bis kleiner/gleich 35000,00 €                beträgt der Steuersatz 18%</t>
  </si>
  <si>
    <t>Bei einem Jahreseinkommen größer 35000,00 € bis kleiner/gleich 55000,00 €                beträgt der Steuersatz 21%</t>
  </si>
  <si>
    <t>Bei einem Jahreseinkommen größer 55000,00 €                                                          beträgt der Steuersatz 25%</t>
  </si>
  <si>
    <r>
      <t xml:space="preserve">Speichern Sie die Datei </t>
    </r>
    <r>
      <rPr>
        <b/>
        <i/>
        <u/>
        <sz val="12"/>
        <color theme="4"/>
        <rFont val="Arial"/>
        <family val="2"/>
      </rPr>
      <t>Klausur2015_2.xlsx</t>
    </r>
    <r>
      <rPr>
        <b/>
        <sz val="12"/>
        <color theme="4"/>
        <rFont val="Arial"/>
        <family val="2"/>
      </rPr>
      <t xml:space="preserve">  in ihr Verzichnis H:\Documents!</t>
    </r>
  </si>
  <si>
    <t>4. Notieren Sie in die Zelle E39  Ihren Namen</t>
  </si>
  <si>
    <t>Notieren Sie die Formel aus der Zelle G44 zu Ihrer eigenen Sicherheit handschriftlich auf das ausgedruckte Blatt</t>
  </si>
  <si>
    <t>der Text "Müllgebühren erhöhen sich 2020!" ausgegeben werden!</t>
  </si>
  <si>
    <t>=WENN(C6&lt;=25000;12%;WENN(UND(C6&gt;25000;C6&lt;=35000);18%;WENN(UND(C6&gt;35000;C6&lt;=55000);21%;25%)))</t>
  </si>
  <si>
    <t>=WENN(ODER(D6&gt;3;C6&lt;25000);"*";"")</t>
  </si>
  <si>
    <t>=WENN(NICHT(B6="Erzgebirge");"Müllgebühren erhöhen sich 2020!";"")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</si>
</sst>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4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4"/>
      <name val="Arial"/>
      <family val="2"/>
    </font>
    <font>
      <b/>
      <i/>
      <u/>
      <sz val="12"/>
      <color theme="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8" fillId="0" borderId="0" xfId="0" applyFont="1" applyAlignment="1"/>
    <xf numFmtId="0" fontId="8" fillId="0" borderId="2" xfId="0" applyFont="1" applyBorder="1"/>
    <xf numFmtId="0" fontId="8" fillId="0" borderId="3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4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wrapText="1"/>
    </xf>
    <xf numFmtId="44" fontId="11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44" fontId="11" fillId="0" borderId="0" xfId="1" applyFont="1"/>
    <xf numFmtId="44" fontId="11" fillId="0" borderId="0" xfId="1" applyFont="1" applyFill="1" applyBorder="1" applyAlignment="1">
      <alignment horizontal="center"/>
    </xf>
    <xf numFmtId="0" fontId="12" fillId="2" borderId="5" xfId="0" applyFont="1" applyFill="1" applyBorder="1"/>
    <xf numFmtId="0" fontId="13" fillId="0" borderId="0" xfId="0" applyFont="1"/>
    <xf numFmtId="0" fontId="10" fillId="0" borderId="0" xfId="2" applyFont="1" applyFill="1" applyBorder="1" applyAlignment="1">
      <alignment horizontal="left" wrapText="1"/>
    </xf>
    <xf numFmtId="0" fontId="14" fillId="0" borderId="0" xfId="0" applyFont="1"/>
    <xf numFmtId="0" fontId="8" fillId="0" borderId="6" xfId="0" applyFont="1" applyBorder="1"/>
    <xf numFmtId="0" fontId="8" fillId="0" borderId="7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4" fontId="11" fillId="0" borderId="0" xfId="0" applyNumberFormat="1" applyFont="1" applyAlignment="1">
      <alignment horizontal="center"/>
    </xf>
    <xf numFmtId="9" fontId="11" fillId="0" borderId="0" xfId="3" applyFont="1" applyAlignment="1">
      <alignment horizontal="center"/>
    </xf>
    <xf numFmtId="44" fontId="11" fillId="0" borderId="0" xfId="0" applyNumberFormat="1" applyFont="1"/>
    <xf numFmtId="0" fontId="11" fillId="0" borderId="1" xfId="0" applyFont="1" applyBorder="1"/>
    <xf numFmtId="0" fontId="11" fillId="0" borderId="0" xfId="0" applyFont="1"/>
    <xf numFmtId="0" fontId="16" fillId="0" borderId="0" xfId="0" applyFont="1"/>
    <xf numFmtId="44" fontId="0" fillId="3" borderId="5" xfId="0" applyNumberFormat="1" applyFill="1" applyBorder="1"/>
    <xf numFmtId="0" fontId="0" fillId="0" borderId="0" xfId="0" quotePrefix="1"/>
  </cellXfs>
  <cellStyles count="4">
    <cellStyle name="Prozent" xfId="3" builtinId="5"/>
    <cellStyle name="Standard" xfId="0" builtinId="0"/>
    <cellStyle name="Standard_Tabelle1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topLeftCell="A19" workbookViewId="0">
      <selection activeCell="F34" sqref="F34"/>
    </sheetView>
  </sheetViews>
  <sheetFormatPr baseColWidth="10" defaultRowHeight="15" x14ac:dyDescent="0.25"/>
  <cols>
    <col min="1" max="1" width="16.5703125" customWidth="1"/>
    <col min="2" max="2" width="13.5703125" customWidth="1"/>
    <col min="3" max="3" width="18.42578125" customWidth="1"/>
    <col min="5" max="5" width="14.42578125" customWidth="1"/>
    <col min="6" max="6" width="16.140625" customWidth="1"/>
    <col min="9" max="9" width="16.42578125" customWidth="1"/>
    <col min="10" max="10" width="12" customWidth="1"/>
  </cols>
  <sheetData>
    <row r="1" spans="1:11" ht="15.6" x14ac:dyDescent="0.25">
      <c r="A1" s="1" t="s">
        <v>70</v>
      </c>
    </row>
    <row r="2" spans="1:11" ht="15.6" x14ac:dyDescent="0.25">
      <c r="A2" s="2"/>
    </row>
    <row r="3" spans="1:11" ht="15.75" x14ac:dyDescent="0.25">
      <c r="A3" s="26" t="s">
        <v>74</v>
      </c>
    </row>
    <row r="5" spans="1:11" x14ac:dyDescent="0.25">
      <c r="A5" s="3" t="s">
        <v>0</v>
      </c>
    </row>
    <row r="6" spans="1:11" ht="14.25" x14ac:dyDescent="0.25">
      <c r="A6" s="3"/>
    </row>
    <row r="7" spans="1:11" x14ac:dyDescent="0.25">
      <c r="A7" s="3" t="s">
        <v>66</v>
      </c>
      <c r="K7" t="s">
        <v>1</v>
      </c>
    </row>
    <row r="8" spans="1:11" ht="14.25" x14ac:dyDescent="0.25">
      <c r="A8" s="3" t="s">
        <v>67</v>
      </c>
      <c r="K8" t="s">
        <v>2</v>
      </c>
    </row>
    <row r="9" spans="1:11" ht="14.25" x14ac:dyDescent="0.25">
      <c r="A9" s="3" t="s">
        <v>68</v>
      </c>
      <c r="K9" t="s">
        <v>2</v>
      </c>
    </row>
    <row r="11" spans="1:11" ht="14.25" x14ac:dyDescent="0.25">
      <c r="A11" s="3" t="s">
        <v>75</v>
      </c>
    </row>
    <row r="13" spans="1:11" x14ac:dyDescent="0.25">
      <c r="A13" s="3" t="s">
        <v>3</v>
      </c>
    </row>
    <row r="14" spans="1:11" x14ac:dyDescent="0.25">
      <c r="A14" s="24" t="s">
        <v>4</v>
      </c>
      <c r="B14" s="24"/>
      <c r="C14" s="24"/>
      <c r="D14" s="24"/>
      <c r="E14" s="24"/>
      <c r="F14" s="24"/>
      <c r="G14" s="24"/>
      <c r="H14" s="24"/>
    </row>
    <row r="15" spans="1:11" ht="14.25" x14ac:dyDescent="0.25">
      <c r="A15" s="24"/>
      <c r="B15" s="24"/>
      <c r="C15" s="24"/>
      <c r="D15" s="24"/>
      <c r="E15" s="24"/>
      <c r="F15" s="24"/>
      <c r="G15" s="24"/>
      <c r="H15" s="24"/>
    </row>
    <row r="16" spans="1:11" x14ac:dyDescent="0.25">
      <c r="A16" s="24"/>
      <c r="B16" s="24" t="s">
        <v>5</v>
      </c>
      <c r="C16" s="24"/>
      <c r="D16" s="24"/>
      <c r="E16" s="24"/>
      <c r="F16" s="24"/>
      <c r="G16" s="24"/>
      <c r="H16" s="24"/>
    </row>
    <row r="17" spans="1:11" x14ac:dyDescent="0.25">
      <c r="A17" s="24"/>
      <c r="B17" s="24" t="s">
        <v>71</v>
      </c>
      <c r="C17" s="24"/>
      <c r="D17" s="24"/>
      <c r="E17" s="24"/>
      <c r="F17" s="24"/>
      <c r="G17" s="24"/>
      <c r="H17" s="24"/>
    </row>
    <row r="18" spans="1:11" x14ac:dyDescent="0.25">
      <c r="A18" s="24"/>
      <c r="B18" s="24" t="s">
        <v>72</v>
      </c>
      <c r="C18" s="24"/>
      <c r="D18" s="24"/>
      <c r="E18" s="24"/>
      <c r="F18" s="24"/>
      <c r="G18" s="24"/>
      <c r="H18" s="24"/>
    </row>
    <row r="19" spans="1:11" x14ac:dyDescent="0.25">
      <c r="A19" s="24"/>
      <c r="B19" s="24" t="s">
        <v>73</v>
      </c>
      <c r="C19" s="24"/>
      <c r="D19" s="24"/>
      <c r="E19" s="24"/>
      <c r="F19" s="24"/>
      <c r="G19" s="24"/>
      <c r="H19" s="24"/>
    </row>
    <row r="20" spans="1:11" ht="14.25" x14ac:dyDescent="0.25">
      <c r="K20" t="s">
        <v>6</v>
      </c>
    </row>
    <row r="21" spans="1:11" ht="14.25" x14ac:dyDescent="0.25">
      <c r="A21" s="4" t="s">
        <v>7</v>
      </c>
    </row>
    <row r="23" spans="1:11" x14ac:dyDescent="0.25">
      <c r="A23" s="3" t="s">
        <v>8</v>
      </c>
      <c r="K23" t="s">
        <v>2</v>
      </c>
    </row>
    <row r="25" spans="1:11" x14ac:dyDescent="0.25">
      <c r="A25" s="3" t="s">
        <v>9</v>
      </c>
      <c r="K25" s="3" t="s">
        <v>1</v>
      </c>
    </row>
    <row r="26" spans="1:11" x14ac:dyDescent="0.25">
      <c r="A26" s="3" t="s">
        <v>10</v>
      </c>
    </row>
    <row r="28" spans="1:11" x14ac:dyDescent="0.25">
      <c r="A28" s="3" t="s">
        <v>11</v>
      </c>
    </row>
    <row r="29" spans="1:11" x14ac:dyDescent="0.25">
      <c r="A29" s="3" t="s">
        <v>12</v>
      </c>
      <c r="K29" t="s">
        <v>1</v>
      </c>
    </row>
    <row r="30" spans="1:11" x14ac:dyDescent="0.25">
      <c r="A30" s="3"/>
    </row>
    <row r="31" spans="1:11" x14ac:dyDescent="0.25">
      <c r="A31" s="3" t="s">
        <v>13</v>
      </c>
    </row>
    <row r="32" spans="1:11" x14ac:dyDescent="0.25">
      <c r="A32" s="3" t="s">
        <v>77</v>
      </c>
      <c r="K32" t="s">
        <v>1</v>
      </c>
    </row>
    <row r="34" spans="1:11" ht="15.75" x14ac:dyDescent="0.25">
      <c r="A34" s="3" t="s">
        <v>14</v>
      </c>
    </row>
    <row r="35" spans="1:11" x14ac:dyDescent="0.25">
      <c r="A35" s="3" t="s">
        <v>15</v>
      </c>
    </row>
    <row r="36" spans="1:11" x14ac:dyDescent="0.25">
      <c r="A36" s="5" t="s">
        <v>76</v>
      </c>
    </row>
    <row r="39" spans="1:11" ht="18" x14ac:dyDescent="0.25">
      <c r="A39" s="6" t="s">
        <v>16</v>
      </c>
      <c r="B39" s="6"/>
    </row>
    <row r="42" spans="1:11" x14ac:dyDescent="0.25">
      <c r="A42" s="7" t="s">
        <v>17</v>
      </c>
      <c r="B42" s="8" t="s">
        <v>18</v>
      </c>
      <c r="C42" s="9" t="s">
        <v>19</v>
      </c>
      <c r="D42" s="9" t="s">
        <v>20</v>
      </c>
      <c r="E42" s="9" t="s">
        <v>21</v>
      </c>
      <c r="F42" s="9" t="s">
        <v>22</v>
      </c>
      <c r="G42" s="9" t="s">
        <v>23</v>
      </c>
      <c r="H42" s="9" t="s">
        <v>24</v>
      </c>
      <c r="I42" s="9" t="s">
        <v>25</v>
      </c>
      <c r="J42" s="10" t="s">
        <v>26</v>
      </c>
      <c r="K42" s="11" t="s">
        <v>27</v>
      </c>
    </row>
    <row r="43" spans="1:11" ht="15.75" thickBot="1" x14ac:dyDescent="0.3">
      <c r="A43" s="12"/>
      <c r="B43" s="13"/>
      <c r="C43" s="14" t="s">
        <v>28</v>
      </c>
      <c r="D43" s="14" t="s">
        <v>29</v>
      </c>
      <c r="E43" s="14"/>
      <c r="F43" s="14"/>
      <c r="G43" s="14" t="s">
        <v>30</v>
      </c>
      <c r="H43" s="14" t="s">
        <v>31</v>
      </c>
      <c r="I43" s="15" t="s">
        <v>32</v>
      </c>
      <c r="J43" s="16">
        <v>1</v>
      </c>
      <c r="K43" s="14">
        <v>2</v>
      </c>
    </row>
    <row r="44" spans="1:11" x14ac:dyDescent="0.25">
      <c r="A44" s="17" t="s">
        <v>33</v>
      </c>
      <c r="B44" s="18" t="s">
        <v>34</v>
      </c>
      <c r="C44" s="19">
        <v>28000</v>
      </c>
      <c r="D44" s="20">
        <v>0</v>
      </c>
    </row>
    <row r="45" spans="1:11" x14ac:dyDescent="0.25">
      <c r="A45" s="17" t="s">
        <v>35</v>
      </c>
      <c r="B45" s="18" t="s">
        <v>34</v>
      </c>
      <c r="C45" s="21">
        <v>34567</v>
      </c>
      <c r="D45" s="20">
        <v>1</v>
      </c>
    </row>
    <row r="46" spans="1:11" x14ac:dyDescent="0.25">
      <c r="A46" s="17" t="s">
        <v>36</v>
      </c>
      <c r="B46" s="18" t="s">
        <v>37</v>
      </c>
      <c r="C46" s="21">
        <v>23899</v>
      </c>
      <c r="D46" s="20">
        <v>0</v>
      </c>
    </row>
    <row r="47" spans="1:11" x14ac:dyDescent="0.25">
      <c r="A47" s="17" t="s">
        <v>38</v>
      </c>
      <c r="B47" s="18" t="s">
        <v>34</v>
      </c>
      <c r="C47" s="22">
        <v>45678</v>
      </c>
      <c r="D47" s="20">
        <v>2</v>
      </c>
    </row>
    <row r="48" spans="1:11" x14ac:dyDescent="0.25">
      <c r="A48" s="17" t="s">
        <v>39</v>
      </c>
      <c r="B48" s="18" t="s">
        <v>37</v>
      </c>
      <c r="C48" s="22">
        <v>60000</v>
      </c>
      <c r="D48" s="20">
        <v>3</v>
      </c>
    </row>
    <row r="49" spans="1:4" x14ac:dyDescent="0.25">
      <c r="A49" s="17" t="s">
        <v>40</v>
      </c>
      <c r="B49" s="18" t="s">
        <v>37</v>
      </c>
      <c r="C49" s="21">
        <v>115000</v>
      </c>
      <c r="D49" s="20">
        <v>4</v>
      </c>
    </row>
    <row r="50" spans="1:4" x14ac:dyDescent="0.25">
      <c r="A50" s="17" t="s">
        <v>41</v>
      </c>
      <c r="B50" s="18" t="s">
        <v>42</v>
      </c>
      <c r="C50" s="21">
        <v>90500</v>
      </c>
      <c r="D50" s="20">
        <v>2</v>
      </c>
    </row>
    <row r="51" spans="1:4" x14ac:dyDescent="0.25">
      <c r="A51" s="17" t="s">
        <v>43</v>
      </c>
      <c r="B51" s="18" t="s">
        <v>42</v>
      </c>
      <c r="C51" s="21">
        <v>56000</v>
      </c>
      <c r="D51" s="20">
        <v>3</v>
      </c>
    </row>
    <row r="52" spans="1:4" x14ac:dyDescent="0.25">
      <c r="A52" s="17" t="s">
        <v>44</v>
      </c>
      <c r="B52" s="18" t="s">
        <v>37</v>
      </c>
      <c r="C52" s="21">
        <v>56250</v>
      </c>
      <c r="D52" s="20">
        <v>4</v>
      </c>
    </row>
    <row r="53" spans="1:4" x14ac:dyDescent="0.25">
      <c r="A53" s="17" t="s">
        <v>45</v>
      </c>
      <c r="B53" s="18" t="s">
        <v>34</v>
      </c>
      <c r="C53" s="21">
        <v>67000</v>
      </c>
      <c r="D53" s="20">
        <v>1</v>
      </c>
    </row>
    <row r="54" spans="1:4" x14ac:dyDescent="0.25">
      <c r="A54" s="17" t="s">
        <v>46</v>
      </c>
      <c r="B54" s="18" t="s">
        <v>37</v>
      </c>
      <c r="C54" s="21">
        <v>31000</v>
      </c>
      <c r="D54" s="20">
        <v>0</v>
      </c>
    </row>
    <row r="55" spans="1:4" x14ac:dyDescent="0.25">
      <c r="A55" s="17" t="s">
        <v>47</v>
      </c>
      <c r="B55" s="18" t="s">
        <v>34</v>
      </c>
      <c r="C55" s="21">
        <v>67890</v>
      </c>
      <c r="D55" s="20">
        <v>0</v>
      </c>
    </row>
    <row r="56" spans="1:4" x14ac:dyDescent="0.25">
      <c r="A56" s="17" t="s">
        <v>48</v>
      </c>
      <c r="B56" s="18" t="s">
        <v>42</v>
      </c>
      <c r="C56" s="21">
        <v>45670</v>
      </c>
      <c r="D56" s="20">
        <v>4</v>
      </c>
    </row>
    <row r="57" spans="1:4" x14ac:dyDescent="0.25">
      <c r="A57" s="17" t="s">
        <v>49</v>
      </c>
      <c r="B57" s="18" t="s">
        <v>50</v>
      </c>
      <c r="C57" s="21">
        <v>65940</v>
      </c>
      <c r="D57" s="20">
        <v>2</v>
      </c>
    </row>
    <row r="58" spans="1:4" x14ac:dyDescent="0.25">
      <c r="A58" s="17" t="s">
        <v>51</v>
      </c>
      <c r="B58" s="18" t="s">
        <v>42</v>
      </c>
      <c r="C58" s="21">
        <v>45900</v>
      </c>
      <c r="D58" s="20">
        <v>3</v>
      </c>
    </row>
    <row r="59" spans="1:4" x14ac:dyDescent="0.25">
      <c r="A59" s="17" t="s">
        <v>52</v>
      </c>
      <c r="B59" s="18" t="s">
        <v>37</v>
      </c>
      <c r="C59" s="21">
        <v>25990</v>
      </c>
      <c r="D59" s="20">
        <v>1</v>
      </c>
    </row>
    <row r="60" spans="1:4" x14ac:dyDescent="0.25">
      <c r="A60" s="17" t="s">
        <v>53</v>
      </c>
      <c r="B60" s="18" t="s">
        <v>42</v>
      </c>
      <c r="C60" s="21">
        <v>120500</v>
      </c>
      <c r="D60" s="20">
        <v>1</v>
      </c>
    </row>
    <row r="61" spans="1:4" x14ac:dyDescent="0.25">
      <c r="A61" s="17" t="s">
        <v>54</v>
      </c>
      <c r="B61" s="18" t="s">
        <v>37</v>
      </c>
      <c r="C61" s="21">
        <v>95000</v>
      </c>
      <c r="D61" s="20">
        <v>0</v>
      </c>
    </row>
    <row r="62" spans="1:4" x14ac:dyDescent="0.25">
      <c r="A62" s="17" t="s">
        <v>55</v>
      </c>
      <c r="B62" s="18" t="s">
        <v>42</v>
      </c>
      <c r="C62" s="21">
        <v>59000</v>
      </c>
      <c r="D62" s="20">
        <v>0</v>
      </c>
    </row>
    <row r="63" spans="1:4" x14ac:dyDescent="0.25">
      <c r="A63" s="17" t="s">
        <v>56</v>
      </c>
      <c r="B63" s="18" t="s">
        <v>37</v>
      </c>
      <c r="C63" s="21">
        <v>78000</v>
      </c>
      <c r="D63" s="20">
        <v>3</v>
      </c>
    </row>
    <row r="64" spans="1:4" x14ac:dyDescent="0.25">
      <c r="A64" s="17" t="s">
        <v>57</v>
      </c>
      <c r="B64" s="18" t="s">
        <v>34</v>
      </c>
      <c r="C64" s="21">
        <v>45990</v>
      </c>
      <c r="D64" s="20">
        <v>3</v>
      </c>
    </row>
    <row r="65" spans="1:4" x14ac:dyDescent="0.25">
      <c r="A65" s="17" t="s">
        <v>58</v>
      </c>
      <c r="B65" s="18" t="s">
        <v>37</v>
      </c>
      <c r="C65" s="21">
        <v>65980</v>
      </c>
      <c r="D65" s="20">
        <v>4</v>
      </c>
    </row>
    <row r="66" spans="1:4" x14ac:dyDescent="0.25">
      <c r="A66" s="17" t="s">
        <v>59</v>
      </c>
      <c r="B66" s="18" t="s">
        <v>34</v>
      </c>
      <c r="C66" s="21">
        <v>45890</v>
      </c>
      <c r="D66" s="20">
        <v>5</v>
      </c>
    </row>
    <row r="67" spans="1:4" x14ac:dyDescent="0.25">
      <c r="A67" s="17" t="s">
        <v>60</v>
      </c>
      <c r="B67" s="18" t="s">
        <v>34</v>
      </c>
      <c r="C67" s="21">
        <v>49120</v>
      </c>
      <c r="D67" s="20">
        <v>0</v>
      </c>
    </row>
    <row r="68" spans="1:4" x14ac:dyDescent="0.25">
      <c r="A68" s="17" t="s">
        <v>61</v>
      </c>
      <c r="B68" s="18" t="s">
        <v>50</v>
      </c>
      <c r="C68" s="21">
        <v>54650</v>
      </c>
      <c r="D68" s="20">
        <v>1</v>
      </c>
    </row>
    <row r="69" spans="1:4" x14ac:dyDescent="0.25">
      <c r="A69" s="17" t="s">
        <v>62</v>
      </c>
      <c r="B69" s="18" t="s">
        <v>37</v>
      </c>
      <c r="C69" s="21">
        <v>70000</v>
      </c>
      <c r="D69" s="20">
        <v>2</v>
      </c>
    </row>
    <row r="70" spans="1:4" x14ac:dyDescent="0.25">
      <c r="A70" s="17" t="s">
        <v>63</v>
      </c>
      <c r="B70" s="18" t="s">
        <v>50</v>
      </c>
      <c r="C70" s="21">
        <v>56000</v>
      </c>
      <c r="D70" s="20">
        <v>3</v>
      </c>
    </row>
    <row r="71" spans="1:4" x14ac:dyDescent="0.25">
      <c r="A71" s="17" t="s">
        <v>64</v>
      </c>
      <c r="B71" s="18" t="s">
        <v>37</v>
      </c>
      <c r="C71" s="21">
        <v>34000</v>
      </c>
      <c r="D71" s="20">
        <v>4</v>
      </c>
    </row>
    <row r="72" spans="1:4" x14ac:dyDescent="0.25">
      <c r="A72" s="17" t="s">
        <v>65</v>
      </c>
      <c r="B72" s="18" t="s">
        <v>37</v>
      </c>
      <c r="C72" s="21">
        <v>91340</v>
      </c>
      <c r="D72" s="20">
        <v>2</v>
      </c>
    </row>
    <row r="75" spans="1:4" ht="15.75" x14ac:dyDescent="0.25">
      <c r="A75" s="25" t="s">
        <v>69</v>
      </c>
      <c r="C75" s="23"/>
    </row>
  </sheetData>
  <pageMargins left="0.70866141732283472" right="0.70866141732283472" top="0.78740157480314965" bottom="0.78740157480314965" header="0.31496062992125984" footer="0.31496062992125984"/>
  <pageSetup paperSize="9" scale="5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sqref="A1:M41"/>
    </sheetView>
  </sheetViews>
  <sheetFormatPr baseColWidth="10" defaultRowHeight="15" x14ac:dyDescent="0.25"/>
  <cols>
    <col min="3" max="3" width="20.140625" customWidth="1"/>
    <col min="5" max="5" width="20.42578125" customWidth="1"/>
    <col min="6" max="6" width="16.7109375" customWidth="1"/>
    <col min="8" max="8" width="15.85546875" customWidth="1"/>
    <col min="9" max="9" width="19.42578125" customWidth="1"/>
  </cols>
  <sheetData>
    <row r="1" spans="1:11" ht="18" x14ac:dyDescent="0.25">
      <c r="A1" s="6" t="s">
        <v>16</v>
      </c>
      <c r="B1" s="6"/>
    </row>
    <row r="4" spans="1:11" x14ac:dyDescent="0.25">
      <c r="A4" s="7" t="s">
        <v>17</v>
      </c>
      <c r="B4" s="8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10" t="s">
        <v>26</v>
      </c>
      <c r="K4" s="11" t="s">
        <v>27</v>
      </c>
    </row>
    <row r="5" spans="1:11" ht="15.75" thickBot="1" x14ac:dyDescent="0.3">
      <c r="A5" s="27"/>
      <c r="B5" s="28"/>
      <c r="C5" s="29" t="s">
        <v>28</v>
      </c>
      <c r="D5" s="29" t="s">
        <v>29</v>
      </c>
      <c r="E5" s="29"/>
      <c r="F5" s="29"/>
      <c r="G5" s="29" t="s">
        <v>30</v>
      </c>
      <c r="H5" s="29" t="s">
        <v>31</v>
      </c>
      <c r="I5" s="30" t="s">
        <v>32</v>
      </c>
      <c r="J5" s="31">
        <v>1</v>
      </c>
      <c r="K5" s="29">
        <v>2</v>
      </c>
    </row>
    <row r="6" spans="1:11" ht="15.75" thickTop="1" x14ac:dyDescent="0.25">
      <c r="A6" s="17" t="s">
        <v>33</v>
      </c>
      <c r="B6" s="18" t="s">
        <v>34</v>
      </c>
      <c r="C6" s="19">
        <v>28000</v>
      </c>
      <c r="D6" s="20">
        <v>0</v>
      </c>
      <c r="E6" s="19">
        <f>D6*184*12</f>
        <v>0</v>
      </c>
      <c r="F6" s="32">
        <f>20.5*C6/100</f>
        <v>5740</v>
      </c>
      <c r="G6" s="33">
        <f>IF(C6&lt;=25000,12%,IF(AND(C6&gt;25000,C6&lt;=35000),18%,IF(AND(C6&gt;35000,C6&lt;=55000),21%,25%)))</f>
        <v>0.18</v>
      </c>
      <c r="H6" s="34">
        <f>C6*G6</f>
        <v>5040</v>
      </c>
      <c r="I6" s="34">
        <f>C6+E6-F6-H6</f>
        <v>17220</v>
      </c>
      <c r="J6" s="35" t="str">
        <f>IF(OR(D6&gt;3,I6&lt;25000),"*","")</f>
        <v>*</v>
      </c>
      <c r="K6" s="36" t="str">
        <f>IF(NOT(B6="Erzgebirge"),"Müllgebühren erhöhen sich 2020!","")</f>
        <v>Müllgebühren erhöhen sich 2020!</v>
      </c>
    </row>
    <row r="7" spans="1:11" x14ac:dyDescent="0.25">
      <c r="A7" s="17" t="s">
        <v>35</v>
      </c>
      <c r="B7" s="18" t="s">
        <v>34</v>
      </c>
      <c r="C7" s="21">
        <v>34567</v>
      </c>
      <c r="D7" s="20">
        <v>1</v>
      </c>
      <c r="E7" s="19">
        <f t="shared" ref="E7:E34" si="0">D7*184*12</f>
        <v>2208</v>
      </c>
      <c r="F7" s="32">
        <f t="shared" ref="F7:F34" si="1">20.5*C7/100</f>
        <v>7086.2349999999997</v>
      </c>
      <c r="G7" s="33">
        <f t="shared" ref="G7:G34" si="2">IF(C7&lt;=25000,12%,IF(AND(C7&gt;25000,C7&lt;=35000),18%,IF(AND(C7&gt;35000,C7&lt;=55000),21%,25%)))</f>
        <v>0.18</v>
      </c>
      <c r="H7" s="34">
        <f t="shared" ref="H7:H34" si="3">C7*G7</f>
        <v>6222.0599999999995</v>
      </c>
      <c r="I7" s="34">
        <f t="shared" ref="I7:I34" si="4">C7+E7-F7-H7</f>
        <v>23466.705000000002</v>
      </c>
      <c r="J7" s="35" t="str">
        <f t="shared" ref="J7:J34" si="5">IF(OR(D7&gt;3,I7&lt;25000),"*","")</f>
        <v>*</v>
      </c>
      <c r="K7" s="36" t="str">
        <f t="shared" ref="K7:K34" si="6">IF(NOT(B7="Erzgebirge"),"Müllgebühren erhöhen sich 2020!","")</f>
        <v>Müllgebühren erhöhen sich 2020!</v>
      </c>
    </row>
    <row r="8" spans="1:11" x14ac:dyDescent="0.25">
      <c r="A8" s="17" t="s">
        <v>36</v>
      </c>
      <c r="B8" s="18" t="s">
        <v>37</v>
      </c>
      <c r="C8" s="21">
        <v>23899</v>
      </c>
      <c r="D8" s="20">
        <v>0</v>
      </c>
      <c r="E8" s="19">
        <f t="shared" si="0"/>
        <v>0</v>
      </c>
      <c r="F8" s="32">
        <f t="shared" si="1"/>
        <v>4899.2950000000001</v>
      </c>
      <c r="G8" s="33">
        <f t="shared" si="2"/>
        <v>0.12</v>
      </c>
      <c r="H8" s="34">
        <f t="shared" si="3"/>
        <v>2867.88</v>
      </c>
      <c r="I8" s="34">
        <f t="shared" si="4"/>
        <v>16131.825000000001</v>
      </c>
      <c r="J8" s="35" t="str">
        <f t="shared" si="5"/>
        <v>*</v>
      </c>
      <c r="K8" s="36" t="str">
        <f t="shared" si="6"/>
        <v/>
      </c>
    </row>
    <row r="9" spans="1:11" x14ac:dyDescent="0.25">
      <c r="A9" s="17" t="s">
        <v>38</v>
      </c>
      <c r="B9" s="18" t="s">
        <v>34</v>
      </c>
      <c r="C9" s="22">
        <v>45678</v>
      </c>
      <c r="D9" s="20">
        <v>2</v>
      </c>
      <c r="E9" s="19">
        <f t="shared" si="0"/>
        <v>4416</v>
      </c>
      <c r="F9" s="32">
        <f t="shared" si="1"/>
        <v>9363.99</v>
      </c>
      <c r="G9" s="33">
        <f t="shared" si="2"/>
        <v>0.21</v>
      </c>
      <c r="H9" s="34">
        <f t="shared" si="3"/>
        <v>9592.3799999999992</v>
      </c>
      <c r="I9" s="34">
        <f t="shared" si="4"/>
        <v>31137.630000000005</v>
      </c>
      <c r="J9" s="35" t="str">
        <f t="shared" si="5"/>
        <v/>
      </c>
      <c r="K9" s="36" t="str">
        <f t="shared" si="6"/>
        <v>Müllgebühren erhöhen sich 2020!</v>
      </c>
    </row>
    <row r="10" spans="1:11" x14ac:dyDescent="0.25">
      <c r="A10" s="17" t="s">
        <v>39</v>
      </c>
      <c r="B10" s="18" t="s">
        <v>37</v>
      </c>
      <c r="C10" s="22">
        <v>60000</v>
      </c>
      <c r="D10" s="20">
        <v>3</v>
      </c>
      <c r="E10" s="19">
        <f t="shared" si="0"/>
        <v>6624</v>
      </c>
      <c r="F10" s="32">
        <f t="shared" si="1"/>
        <v>12300</v>
      </c>
      <c r="G10" s="33">
        <f t="shared" si="2"/>
        <v>0.25</v>
      </c>
      <c r="H10" s="34">
        <f t="shared" si="3"/>
        <v>15000</v>
      </c>
      <c r="I10" s="34">
        <f t="shared" si="4"/>
        <v>39324</v>
      </c>
      <c r="J10" s="35" t="str">
        <f t="shared" si="5"/>
        <v/>
      </c>
      <c r="K10" s="36" t="str">
        <f t="shared" si="6"/>
        <v/>
      </c>
    </row>
    <row r="11" spans="1:11" x14ac:dyDescent="0.25">
      <c r="A11" s="17" t="s">
        <v>40</v>
      </c>
      <c r="B11" s="18" t="s">
        <v>37</v>
      </c>
      <c r="C11" s="21">
        <v>115000</v>
      </c>
      <c r="D11" s="20">
        <v>4</v>
      </c>
      <c r="E11" s="19">
        <f t="shared" si="0"/>
        <v>8832</v>
      </c>
      <c r="F11" s="32">
        <f t="shared" si="1"/>
        <v>23575</v>
      </c>
      <c r="G11" s="33">
        <f t="shared" si="2"/>
        <v>0.25</v>
      </c>
      <c r="H11" s="34">
        <f t="shared" si="3"/>
        <v>28750</v>
      </c>
      <c r="I11" s="34">
        <f t="shared" si="4"/>
        <v>71507</v>
      </c>
      <c r="J11" s="35" t="str">
        <f t="shared" si="5"/>
        <v>*</v>
      </c>
      <c r="K11" s="36" t="str">
        <f t="shared" si="6"/>
        <v/>
      </c>
    </row>
    <row r="12" spans="1:11" x14ac:dyDescent="0.25">
      <c r="A12" s="17" t="s">
        <v>41</v>
      </c>
      <c r="B12" s="18" t="s">
        <v>42</v>
      </c>
      <c r="C12" s="21">
        <v>90500</v>
      </c>
      <c r="D12" s="20">
        <v>2</v>
      </c>
      <c r="E12" s="19">
        <f t="shared" si="0"/>
        <v>4416</v>
      </c>
      <c r="F12" s="32">
        <f t="shared" si="1"/>
        <v>18552.5</v>
      </c>
      <c r="G12" s="33">
        <f t="shared" si="2"/>
        <v>0.25</v>
      </c>
      <c r="H12" s="34">
        <f t="shared" si="3"/>
        <v>22625</v>
      </c>
      <c r="I12" s="34">
        <f t="shared" si="4"/>
        <v>53738.5</v>
      </c>
      <c r="J12" s="35" t="str">
        <f t="shared" si="5"/>
        <v/>
      </c>
      <c r="K12" s="36" t="str">
        <f t="shared" si="6"/>
        <v>Müllgebühren erhöhen sich 2020!</v>
      </c>
    </row>
    <row r="13" spans="1:11" x14ac:dyDescent="0.25">
      <c r="A13" s="17" t="s">
        <v>43</v>
      </c>
      <c r="B13" s="18" t="s">
        <v>42</v>
      </c>
      <c r="C13" s="21">
        <v>56000</v>
      </c>
      <c r="D13" s="20">
        <v>3</v>
      </c>
      <c r="E13" s="19">
        <f t="shared" si="0"/>
        <v>6624</v>
      </c>
      <c r="F13" s="32">
        <f t="shared" si="1"/>
        <v>11480</v>
      </c>
      <c r="G13" s="33">
        <f t="shared" si="2"/>
        <v>0.25</v>
      </c>
      <c r="H13" s="34">
        <f t="shared" si="3"/>
        <v>14000</v>
      </c>
      <c r="I13" s="34">
        <f t="shared" si="4"/>
        <v>37144</v>
      </c>
      <c r="J13" s="35" t="str">
        <f t="shared" si="5"/>
        <v/>
      </c>
      <c r="K13" s="36" t="str">
        <f t="shared" si="6"/>
        <v>Müllgebühren erhöhen sich 2020!</v>
      </c>
    </row>
    <row r="14" spans="1:11" x14ac:dyDescent="0.25">
      <c r="A14" s="17" t="s">
        <v>44</v>
      </c>
      <c r="B14" s="18" t="s">
        <v>37</v>
      </c>
      <c r="C14" s="21">
        <v>56250</v>
      </c>
      <c r="D14" s="20">
        <v>4</v>
      </c>
      <c r="E14" s="19">
        <f t="shared" si="0"/>
        <v>8832</v>
      </c>
      <c r="F14" s="32">
        <f t="shared" si="1"/>
        <v>11531.25</v>
      </c>
      <c r="G14" s="33">
        <f t="shared" si="2"/>
        <v>0.25</v>
      </c>
      <c r="H14" s="34">
        <f t="shared" si="3"/>
        <v>14062.5</v>
      </c>
      <c r="I14" s="34">
        <f t="shared" si="4"/>
        <v>39488.25</v>
      </c>
      <c r="J14" s="35" t="str">
        <f t="shared" si="5"/>
        <v>*</v>
      </c>
      <c r="K14" s="36" t="str">
        <f t="shared" si="6"/>
        <v/>
      </c>
    </row>
    <row r="15" spans="1:11" x14ac:dyDescent="0.25">
      <c r="A15" s="17" t="s">
        <v>45</v>
      </c>
      <c r="B15" s="18" t="s">
        <v>34</v>
      </c>
      <c r="C15" s="21">
        <v>67000</v>
      </c>
      <c r="D15" s="20">
        <v>1</v>
      </c>
      <c r="E15" s="19">
        <f t="shared" si="0"/>
        <v>2208</v>
      </c>
      <c r="F15" s="32">
        <f t="shared" si="1"/>
        <v>13735</v>
      </c>
      <c r="G15" s="33">
        <f t="shared" si="2"/>
        <v>0.25</v>
      </c>
      <c r="H15" s="34">
        <f t="shared" si="3"/>
        <v>16750</v>
      </c>
      <c r="I15" s="34">
        <f t="shared" si="4"/>
        <v>38723</v>
      </c>
      <c r="J15" s="35" t="str">
        <f t="shared" si="5"/>
        <v/>
      </c>
      <c r="K15" s="36" t="str">
        <f t="shared" si="6"/>
        <v>Müllgebühren erhöhen sich 2020!</v>
      </c>
    </row>
    <row r="16" spans="1:11" x14ac:dyDescent="0.25">
      <c r="A16" s="17" t="s">
        <v>46</v>
      </c>
      <c r="B16" s="18" t="s">
        <v>37</v>
      </c>
      <c r="C16" s="21">
        <v>31000</v>
      </c>
      <c r="D16" s="20">
        <v>0</v>
      </c>
      <c r="E16" s="19">
        <f t="shared" si="0"/>
        <v>0</v>
      </c>
      <c r="F16" s="32">
        <f t="shared" si="1"/>
        <v>6355</v>
      </c>
      <c r="G16" s="33">
        <f t="shared" si="2"/>
        <v>0.18</v>
      </c>
      <c r="H16" s="34">
        <f t="shared" si="3"/>
        <v>5580</v>
      </c>
      <c r="I16" s="34">
        <f t="shared" si="4"/>
        <v>19065</v>
      </c>
      <c r="J16" s="35" t="str">
        <f t="shared" si="5"/>
        <v>*</v>
      </c>
      <c r="K16" s="36" t="str">
        <f t="shared" si="6"/>
        <v/>
      </c>
    </row>
    <row r="17" spans="1:11" x14ac:dyDescent="0.25">
      <c r="A17" s="17" t="s">
        <v>47</v>
      </c>
      <c r="B17" s="18" t="s">
        <v>34</v>
      </c>
      <c r="C17" s="21">
        <v>67890</v>
      </c>
      <c r="D17" s="20">
        <v>0</v>
      </c>
      <c r="E17" s="19">
        <f t="shared" si="0"/>
        <v>0</v>
      </c>
      <c r="F17" s="32">
        <f t="shared" si="1"/>
        <v>13917.45</v>
      </c>
      <c r="G17" s="33">
        <f t="shared" si="2"/>
        <v>0.25</v>
      </c>
      <c r="H17" s="34">
        <f t="shared" si="3"/>
        <v>16972.5</v>
      </c>
      <c r="I17" s="34">
        <f t="shared" si="4"/>
        <v>37000.050000000003</v>
      </c>
      <c r="J17" s="35" t="str">
        <f t="shared" si="5"/>
        <v/>
      </c>
      <c r="K17" s="36" t="str">
        <f t="shared" si="6"/>
        <v>Müllgebühren erhöhen sich 2020!</v>
      </c>
    </row>
    <row r="18" spans="1:11" ht="29.25" x14ac:dyDescent="0.25">
      <c r="A18" s="17" t="s">
        <v>48</v>
      </c>
      <c r="B18" s="18" t="s">
        <v>42</v>
      </c>
      <c r="C18" s="21">
        <v>45670</v>
      </c>
      <c r="D18" s="20">
        <v>4</v>
      </c>
      <c r="E18" s="19">
        <f t="shared" si="0"/>
        <v>8832</v>
      </c>
      <c r="F18" s="32">
        <f t="shared" si="1"/>
        <v>9362.35</v>
      </c>
      <c r="G18" s="33">
        <f t="shared" si="2"/>
        <v>0.21</v>
      </c>
      <c r="H18" s="34">
        <f t="shared" si="3"/>
        <v>9590.6999999999989</v>
      </c>
      <c r="I18" s="34">
        <f t="shared" si="4"/>
        <v>35548.950000000004</v>
      </c>
      <c r="J18" s="35" t="str">
        <f t="shared" si="5"/>
        <v>*</v>
      </c>
      <c r="K18" s="36" t="str">
        <f t="shared" si="6"/>
        <v>Müllgebühren erhöhen sich 2020!</v>
      </c>
    </row>
    <row r="19" spans="1:11" x14ac:dyDescent="0.25">
      <c r="A19" s="17" t="s">
        <v>49</v>
      </c>
      <c r="B19" s="18" t="s">
        <v>50</v>
      </c>
      <c r="C19" s="21">
        <v>65940</v>
      </c>
      <c r="D19" s="20">
        <v>2</v>
      </c>
      <c r="E19" s="19">
        <f t="shared" si="0"/>
        <v>4416</v>
      </c>
      <c r="F19" s="32">
        <f t="shared" si="1"/>
        <v>13517.7</v>
      </c>
      <c r="G19" s="33">
        <f t="shared" si="2"/>
        <v>0.25</v>
      </c>
      <c r="H19" s="34">
        <f t="shared" si="3"/>
        <v>16485</v>
      </c>
      <c r="I19" s="34">
        <f t="shared" si="4"/>
        <v>40353.300000000003</v>
      </c>
      <c r="J19" s="35" t="str">
        <f t="shared" si="5"/>
        <v/>
      </c>
      <c r="K19" s="36" t="str">
        <f t="shared" si="6"/>
        <v>Müllgebühren erhöhen sich 2020!</v>
      </c>
    </row>
    <row r="20" spans="1:11" x14ac:dyDescent="0.25">
      <c r="A20" s="17" t="s">
        <v>51</v>
      </c>
      <c r="B20" s="18" t="s">
        <v>42</v>
      </c>
      <c r="C20" s="21">
        <v>45900</v>
      </c>
      <c r="D20" s="20">
        <v>3</v>
      </c>
      <c r="E20" s="19">
        <f t="shared" si="0"/>
        <v>6624</v>
      </c>
      <c r="F20" s="32">
        <f t="shared" si="1"/>
        <v>9409.5</v>
      </c>
      <c r="G20" s="33">
        <f t="shared" si="2"/>
        <v>0.21</v>
      </c>
      <c r="H20" s="34">
        <f t="shared" si="3"/>
        <v>9639</v>
      </c>
      <c r="I20" s="34">
        <f t="shared" si="4"/>
        <v>33475.5</v>
      </c>
      <c r="J20" s="35" t="str">
        <f t="shared" si="5"/>
        <v/>
      </c>
      <c r="K20" s="36" t="str">
        <f t="shared" si="6"/>
        <v>Müllgebühren erhöhen sich 2020!</v>
      </c>
    </row>
    <row r="21" spans="1:11" x14ac:dyDescent="0.25">
      <c r="A21" s="17" t="s">
        <v>52</v>
      </c>
      <c r="B21" s="18" t="s">
        <v>37</v>
      </c>
      <c r="C21" s="21">
        <v>25990</v>
      </c>
      <c r="D21" s="20">
        <v>1</v>
      </c>
      <c r="E21" s="19">
        <f t="shared" si="0"/>
        <v>2208</v>
      </c>
      <c r="F21" s="32">
        <f t="shared" si="1"/>
        <v>5327.95</v>
      </c>
      <c r="G21" s="33">
        <f t="shared" si="2"/>
        <v>0.18</v>
      </c>
      <c r="H21" s="34">
        <f t="shared" si="3"/>
        <v>4678.2</v>
      </c>
      <c r="I21" s="34">
        <f t="shared" si="4"/>
        <v>18191.849999999999</v>
      </c>
      <c r="J21" s="35" t="str">
        <f t="shared" si="5"/>
        <v>*</v>
      </c>
      <c r="K21" s="36" t="str">
        <f t="shared" si="6"/>
        <v/>
      </c>
    </row>
    <row r="22" spans="1:11" x14ac:dyDescent="0.25">
      <c r="A22" s="17" t="s">
        <v>53</v>
      </c>
      <c r="B22" s="18" t="s">
        <v>42</v>
      </c>
      <c r="C22" s="21">
        <v>120500</v>
      </c>
      <c r="D22" s="20">
        <v>1</v>
      </c>
      <c r="E22" s="19">
        <f t="shared" si="0"/>
        <v>2208</v>
      </c>
      <c r="F22" s="32">
        <f t="shared" si="1"/>
        <v>24702.5</v>
      </c>
      <c r="G22" s="33">
        <f t="shared" si="2"/>
        <v>0.25</v>
      </c>
      <c r="H22" s="34">
        <f t="shared" si="3"/>
        <v>30125</v>
      </c>
      <c r="I22" s="34">
        <f t="shared" si="4"/>
        <v>67880.5</v>
      </c>
      <c r="J22" s="35" t="str">
        <f t="shared" si="5"/>
        <v/>
      </c>
      <c r="K22" s="36" t="str">
        <f t="shared" si="6"/>
        <v>Müllgebühren erhöhen sich 2020!</v>
      </c>
    </row>
    <row r="23" spans="1:11" x14ac:dyDescent="0.25">
      <c r="A23" s="17" t="s">
        <v>54</v>
      </c>
      <c r="B23" s="18" t="s">
        <v>37</v>
      </c>
      <c r="C23" s="21">
        <v>95000</v>
      </c>
      <c r="D23" s="20">
        <v>0</v>
      </c>
      <c r="E23" s="19">
        <f t="shared" si="0"/>
        <v>0</v>
      </c>
      <c r="F23" s="32">
        <f t="shared" si="1"/>
        <v>19475</v>
      </c>
      <c r="G23" s="33">
        <f t="shared" si="2"/>
        <v>0.25</v>
      </c>
      <c r="H23" s="34">
        <f t="shared" si="3"/>
        <v>23750</v>
      </c>
      <c r="I23" s="34">
        <f t="shared" si="4"/>
        <v>51775</v>
      </c>
      <c r="J23" s="35" t="str">
        <f t="shared" si="5"/>
        <v/>
      </c>
      <c r="K23" s="36" t="str">
        <f t="shared" si="6"/>
        <v/>
      </c>
    </row>
    <row r="24" spans="1:11" x14ac:dyDescent="0.25">
      <c r="A24" s="17" t="s">
        <v>55</v>
      </c>
      <c r="B24" s="18" t="s">
        <v>42</v>
      </c>
      <c r="C24" s="21">
        <v>59000</v>
      </c>
      <c r="D24" s="20">
        <v>0</v>
      </c>
      <c r="E24" s="19">
        <f t="shared" si="0"/>
        <v>0</v>
      </c>
      <c r="F24" s="32">
        <f t="shared" si="1"/>
        <v>12095</v>
      </c>
      <c r="G24" s="33">
        <f t="shared" si="2"/>
        <v>0.25</v>
      </c>
      <c r="H24" s="34">
        <f t="shared" si="3"/>
        <v>14750</v>
      </c>
      <c r="I24" s="34">
        <f t="shared" si="4"/>
        <v>32155</v>
      </c>
      <c r="J24" s="35" t="str">
        <f t="shared" si="5"/>
        <v/>
      </c>
      <c r="K24" s="36" t="str">
        <f t="shared" si="6"/>
        <v>Müllgebühren erhöhen sich 2020!</v>
      </c>
    </row>
    <row r="25" spans="1:11" x14ac:dyDescent="0.25">
      <c r="A25" s="17" t="s">
        <v>56</v>
      </c>
      <c r="B25" s="18" t="s">
        <v>37</v>
      </c>
      <c r="C25" s="21">
        <v>78000</v>
      </c>
      <c r="D25" s="20">
        <v>3</v>
      </c>
      <c r="E25" s="19">
        <f t="shared" si="0"/>
        <v>6624</v>
      </c>
      <c r="F25" s="32">
        <f t="shared" si="1"/>
        <v>15990</v>
      </c>
      <c r="G25" s="33">
        <f t="shared" si="2"/>
        <v>0.25</v>
      </c>
      <c r="H25" s="34">
        <f t="shared" si="3"/>
        <v>19500</v>
      </c>
      <c r="I25" s="34">
        <f t="shared" si="4"/>
        <v>49134</v>
      </c>
      <c r="J25" s="35" t="str">
        <f t="shared" si="5"/>
        <v/>
      </c>
      <c r="K25" s="36" t="str">
        <f t="shared" si="6"/>
        <v/>
      </c>
    </row>
    <row r="26" spans="1:11" x14ac:dyDescent="0.25">
      <c r="A26" s="17" t="s">
        <v>57</v>
      </c>
      <c r="B26" s="18" t="s">
        <v>34</v>
      </c>
      <c r="C26" s="21">
        <v>45990</v>
      </c>
      <c r="D26" s="20">
        <v>3</v>
      </c>
      <c r="E26" s="19">
        <f t="shared" si="0"/>
        <v>6624</v>
      </c>
      <c r="F26" s="32">
        <f t="shared" si="1"/>
        <v>9427.9500000000007</v>
      </c>
      <c r="G26" s="33">
        <f t="shared" si="2"/>
        <v>0.21</v>
      </c>
      <c r="H26" s="34">
        <f t="shared" si="3"/>
        <v>9657.9</v>
      </c>
      <c r="I26" s="34">
        <f t="shared" si="4"/>
        <v>33528.15</v>
      </c>
      <c r="J26" s="35" t="str">
        <f t="shared" si="5"/>
        <v/>
      </c>
      <c r="K26" s="36" t="str">
        <f t="shared" si="6"/>
        <v>Müllgebühren erhöhen sich 2020!</v>
      </c>
    </row>
    <row r="27" spans="1:11" x14ac:dyDescent="0.25">
      <c r="A27" s="17" t="s">
        <v>58</v>
      </c>
      <c r="B27" s="18" t="s">
        <v>37</v>
      </c>
      <c r="C27" s="21">
        <v>65980</v>
      </c>
      <c r="D27" s="20">
        <v>4</v>
      </c>
      <c r="E27" s="19">
        <f t="shared" si="0"/>
        <v>8832</v>
      </c>
      <c r="F27" s="32">
        <f t="shared" si="1"/>
        <v>13525.9</v>
      </c>
      <c r="G27" s="33">
        <f t="shared" si="2"/>
        <v>0.25</v>
      </c>
      <c r="H27" s="34">
        <f t="shared" si="3"/>
        <v>16495</v>
      </c>
      <c r="I27" s="34">
        <f t="shared" si="4"/>
        <v>44791.1</v>
      </c>
      <c r="J27" s="35" t="str">
        <f t="shared" si="5"/>
        <v>*</v>
      </c>
      <c r="K27" s="36" t="str">
        <f t="shared" si="6"/>
        <v/>
      </c>
    </row>
    <row r="28" spans="1:11" x14ac:dyDescent="0.25">
      <c r="A28" s="17" t="s">
        <v>59</v>
      </c>
      <c r="B28" s="18" t="s">
        <v>34</v>
      </c>
      <c r="C28" s="21">
        <v>45890</v>
      </c>
      <c r="D28" s="20">
        <v>5</v>
      </c>
      <c r="E28" s="19">
        <f t="shared" si="0"/>
        <v>11040</v>
      </c>
      <c r="F28" s="32">
        <f t="shared" si="1"/>
        <v>9407.4500000000007</v>
      </c>
      <c r="G28" s="33">
        <f t="shared" si="2"/>
        <v>0.21</v>
      </c>
      <c r="H28" s="34">
        <f t="shared" si="3"/>
        <v>9636.9</v>
      </c>
      <c r="I28" s="34">
        <f t="shared" si="4"/>
        <v>37885.65</v>
      </c>
      <c r="J28" s="35" t="str">
        <f t="shared" si="5"/>
        <v>*</v>
      </c>
      <c r="K28" s="36" t="str">
        <f t="shared" si="6"/>
        <v>Müllgebühren erhöhen sich 2020!</v>
      </c>
    </row>
    <row r="29" spans="1:11" x14ac:dyDescent="0.25">
      <c r="A29" s="17" t="s">
        <v>60</v>
      </c>
      <c r="B29" s="18" t="s">
        <v>34</v>
      </c>
      <c r="C29" s="21">
        <v>49120</v>
      </c>
      <c r="D29" s="20">
        <v>0</v>
      </c>
      <c r="E29" s="19">
        <f t="shared" si="0"/>
        <v>0</v>
      </c>
      <c r="F29" s="32">
        <f t="shared" si="1"/>
        <v>10069.6</v>
      </c>
      <c r="G29" s="33">
        <f t="shared" si="2"/>
        <v>0.21</v>
      </c>
      <c r="H29" s="34">
        <f t="shared" si="3"/>
        <v>10315.199999999999</v>
      </c>
      <c r="I29" s="34">
        <f t="shared" si="4"/>
        <v>28735.200000000004</v>
      </c>
      <c r="J29" s="35" t="str">
        <f t="shared" si="5"/>
        <v/>
      </c>
      <c r="K29" s="36" t="str">
        <f t="shared" si="6"/>
        <v>Müllgebühren erhöhen sich 2020!</v>
      </c>
    </row>
    <row r="30" spans="1:11" x14ac:dyDescent="0.25">
      <c r="A30" s="17" t="s">
        <v>61</v>
      </c>
      <c r="B30" s="18" t="s">
        <v>50</v>
      </c>
      <c r="C30" s="21">
        <v>54650</v>
      </c>
      <c r="D30" s="20">
        <v>1</v>
      </c>
      <c r="E30" s="19">
        <f t="shared" si="0"/>
        <v>2208</v>
      </c>
      <c r="F30" s="32">
        <f t="shared" si="1"/>
        <v>11203.25</v>
      </c>
      <c r="G30" s="33">
        <f t="shared" si="2"/>
        <v>0.21</v>
      </c>
      <c r="H30" s="34">
        <f t="shared" si="3"/>
        <v>11476.5</v>
      </c>
      <c r="I30" s="34">
        <f t="shared" si="4"/>
        <v>34178.25</v>
      </c>
      <c r="J30" s="35" t="str">
        <f t="shared" si="5"/>
        <v/>
      </c>
      <c r="K30" s="36" t="str">
        <f t="shared" si="6"/>
        <v>Müllgebühren erhöhen sich 2020!</v>
      </c>
    </row>
    <row r="31" spans="1:11" x14ac:dyDescent="0.25">
      <c r="A31" s="17" t="s">
        <v>62</v>
      </c>
      <c r="B31" s="18" t="s">
        <v>37</v>
      </c>
      <c r="C31" s="21">
        <v>70000</v>
      </c>
      <c r="D31" s="20">
        <v>2</v>
      </c>
      <c r="E31" s="19">
        <f t="shared" si="0"/>
        <v>4416</v>
      </c>
      <c r="F31" s="32">
        <f t="shared" si="1"/>
        <v>14350</v>
      </c>
      <c r="G31" s="33">
        <f t="shared" si="2"/>
        <v>0.25</v>
      </c>
      <c r="H31" s="34">
        <f t="shared" si="3"/>
        <v>17500</v>
      </c>
      <c r="I31" s="34">
        <f t="shared" si="4"/>
        <v>42566</v>
      </c>
      <c r="J31" s="35" t="str">
        <f t="shared" si="5"/>
        <v/>
      </c>
      <c r="K31" s="36" t="str">
        <f t="shared" si="6"/>
        <v/>
      </c>
    </row>
    <row r="32" spans="1:11" x14ac:dyDescent="0.25">
      <c r="A32" s="17" t="s">
        <v>63</v>
      </c>
      <c r="B32" s="18" t="s">
        <v>50</v>
      </c>
      <c r="C32" s="21">
        <v>56000</v>
      </c>
      <c r="D32" s="20">
        <v>3</v>
      </c>
      <c r="E32" s="19">
        <f t="shared" si="0"/>
        <v>6624</v>
      </c>
      <c r="F32" s="32">
        <f t="shared" si="1"/>
        <v>11480</v>
      </c>
      <c r="G32" s="33">
        <f t="shared" si="2"/>
        <v>0.25</v>
      </c>
      <c r="H32" s="34">
        <f t="shared" si="3"/>
        <v>14000</v>
      </c>
      <c r="I32" s="34">
        <f t="shared" si="4"/>
        <v>37144</v>
      </c>
      <c r="J32" s="35" t="str">
        <f t="shared" si="5"/>
        <v/>
      </c>
      <c r="K32" s="36" t="str">
        <f t="shared" si="6"/>
        <v>Müllgebühren erhöhen sich 2020!</v>
      </c>
    </row>
    <row r="33" spans="1:11" x14ac:dyDescent="0.25">
      <c r="A33" s="17" t="s">
        <v>64</v>
      </c>
      <c r="B33" s="18" t="s">
        <v>37</v>
      </c>
      <c r="C33" s="21">
        <v>34000</v>
      </c>
      <c r="D33" s="20">
        <v>4</v>
      </c>
      <c r="E33" s="19">
        <f t="shared" si="0"/>
        <v>8832</v>
      </c>
      <c r="F33" s="32">
        <f t="shared" si="1"/>
        <v>6970</v>
      </c>
      <c r="G33" s="33">
        <f t="shared" si="2"/>
        <v>0.18</v>
      </c>
      <c r="H33" s="34">
        <f t="shared" si="3"/>
        <v>6120</v>
      </c>
      <c r="I33" s="34">
        <f t="shared" si="4"/>
        <v>29742</v>
      </c>
      <c r="J33" s="35" t="str">
        <f t="shared" si="5"/>
        <v>*</v>
      </c>
      <c r="K33" s="36" t="str">
        <f t="shared" si="6"/>
        <v/>
      </c>
    </row>
    <row r="34" spans="1:11" x14ac:dyDescent="0.25">
      <c r="A34" s="17" t="s">
        <v>65</v>
      </c>
      <c r="B34" s="18" t="s">
        <v>37</v>
      </c>
      <c r="C34" s="21">
        <v>91340</v>
      </c>
      <c r="D34" s="20">
        <v>2</v>
      </c>
      <c r="E34" s="19">
        <f t="shared" si="0"/>
        <v>4416</v>
      </c>
      <c r="F34" s="32">
        <f t="shared" si="1"/>
        <v>18724.7</v>
      </c>
      <c r="G34" s="33">
        <f t="shared" si="2"/>
        <v>0.25</v>
      </c>
      <c r="H34" s="34">
        <f t="shared" si="3"/>
        <v>22835</v>
      </c>
      <c r="I34" s="34">
        <f t="shared" si="4"/>
        <v>54196.3</v>
      </c>
      <c r="J34" s="35" t="str">
        <f t="shared" si="5"/>
        <v/>
      </c>
      <c r="K34" s="36" t="str">
        <f t="shared" si="6"/>
        <v/>
      </c>
    </row>
    <row r="35" spans="1:11" ht="15.75" x14ac:dyDescent="0.25">
      <c r="A35" s="37"/>
      <c r="B35" s="37"/>
      <c r="C35" s="37"/>
      <c r="D35" s="37"/>
      <c r="E35" s="37"/>
      <c r="F35" s="37"/>
      <c r="G35" s="37"/>
      <c r="H35" s="37"/>
      <c r="I35" s="37"/>
    </row>
    <row r="36" spans="1:11" ht="15.75" x14ac:dyDescent="0.25">
      <c r="A36" s="37"/>
      <c r="B36" s="37"/>
      <c r="C36" s="38">
        <f>AVERAGE(C6:C34)</f>
        <v>59474.275862068964</v>
      </c>
    </row>
    <row r="37" spans="1:11" x14ac:dyDescent="0.25">
      <c r="A37" s="39" t="s">
        <v>78</v>
      </c>
    </row>
    <row r="38" spans="1:11" x14ac:dyDescent="0.25">
      <c r="A38" s="39" t="s">
        <v>79</v>
      </c>
    </row>
    <row r="39" spans="1:11" x14ac:dyDescent="0.25">
      <c r="A39" s="39" t="s">
        <v>80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</vt:lpstr>
      <vt:lpstr>Lösung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</dc:creator>
  <cp:lastModifiedBy>Kerstin Lehmann</cp:lastModifiedBy>
  <dcterms:created xsi:type="dcterms:W3CDTF">2015-11-19T16:37:07Z</dcterms:created>
  <dcterms:modified xsi:type="dcterms:W3CDTF">2019-11-07T12:59:40Z</dcterms:modified>
</cp:coreProperties>
</file>